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10" windowHeight="4560" activeTab="0"/>
  </bookViews>
  <sheets>
    <sheet name="riviervaart" sheetId="1" r:id="rId1"/>
  </sheets>
  <definedNames>
    <definedName name="_Fill" hidden="1">'riviervaart'!$A$25:$A$93</definedName>
    <definedName name="NED">'riviervaart'!$P$25:$P$60</definedName>
    <definedName name="_xlnm.Print_Titles" localSheetId="0">'riviervaart'!$A:$A</definedName>
    <definedName name="TOTAAL">'riviervaart'!$K$24:$K$60</definedName>
    <definedName name="VOL">'riviervaart'!$K$24:$K$60</definedName>
    <definedName name="VRD">'riviervaart'!$I$25:$I$60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<sst xmlns="http://schemas.openxmlformats.org/spreadsheetml/2006/main" count="64" uniqueCount="33">
  <si>
    <t>ton</t>
  </si>
  <si>
    <t>%</t>
  </si>
  <si>
    <t>in</t>
  </si>
  <si>
    <t xml:space="preserve">                                                      </t>
  </si>
  <si>
    <t>total Rhine</t>
  </si>
  <si>
    <t>total</t>
  </si>
  <si>
    <t>Rhine</t>
  </si>
  <si>
    <t>upstream and</t>
  </si>
  <si>
    <t>downstream</t>
  </si>
  <si>
    <t>share</t>
  </si>
  <si>
    <t>Dutch</t>
  </si>
  <si>
    <t>ships</t>
  </si>
  <si>
    <t>foreign</t>
  </si>
  <si>
    <t>cleared</t>
  </si>
  <si>
    <t>from</t>
  </si>
  <si>
    <t>W. Belgium</t>
  </si>
  <si>
    <t>W.Bel+Rhine</t>
  </si>
  <si>
    <t>TOTAL</t>
  </si>
  <si>
    <t>upstream</t>
  </si>
  <si>
    <t>clearance of goods of Dutch ships from the Netherlands</t>
  </si>
  <si>
    <t>to</t>
  </si>
  <si>
    <t>W.Belgium</t>
  </si>
  <si>
    <t>WBel+Rhine</t>
  </si>
  <si>
    <t>entered</t>
  </si>
  <si>
    <t>entrances of goods from foreign ships in the Netherlands</t>
  </si>
  <si>
    <t>Neths</t>
  </si>
  <si>
    <t>out</t>
  </si>
  <si>
    <t>loaded</t>
  </si>
  <si>
    <t>ships 1850</t>
  </si>
  <si>
    <t>Belgium (Antw)</t>
  </si>
  <si>
    <t>Belgium (Meuse)</t>
  </si>
  <si>
    <t>Other Germany</t>
  </si>
  <si>
    <t>Balance of payments service sector: volumes international river shipping 1814-1850</t>
  </si>
</sst>
</file>

<file path=xl/styles.xml><?xml version="1.0" encoding="utf-8"?>
<styleSheet xmlns="http://schemas.openxmlformats.org/spreadsheetml/2006/main">
  <numFmts count="31">
    <numFmt numFmtId="5" formatCode="&quot;F&quot;\ #,##0_-;&quot;F&quot;\ #,##0\-"/>
    <numFmt numFmtId="6" formatCode="&quot;F&quot;\ #,##0_-;[Red]&quot;F&quot;\ #,##0\-"/>
    <numFmt numFmtId="7" formatCode="&quot;F&quot;\ #,##0.00_-;&quot;F&quot;\ #,##0.00\-"/>
    <numFmt numFmtId="8" formatCode="&quot;F&quot;\ #,##0.00_-;[Red]&quot;F&quot;\ #,##0.00\-"/>
    <numFmt numFmtId="42" formatCode="_-&quot;F&quot;\ * #,##0_-;_-&quot;F&quot;\ * #,##0\-;_-&quot;F&quot;\ * &quot;-&quot;_-;_-@_-"/>
    <numFmt numFmtId="41" formatCode="_-* #,##0_-;_-* #,##0\-;_-* &quot;-&quot;_-;_-@_-"/>
    <numFmt numFmtId="44" formatCode="_-&quot;F&quot;\ * #,##0.00_-;_-&quot;F&quot;\ * #,##0.00\-;_-&quot;F&quot;\ * &quot;-&quot;??_-;_-@_-"/>
    <numFmt numFmtId="43" formatCode="_-* #,##0.00_-;_-* #,##0.00\-;_-* &quot;-&quot;??_-;_-@_-"/>
    <numFmt numFmtId="164" formatCode="&quot;fl&quot;#,##0;\-&quot;fl&quot;#,##0"/>
    <numFmt numFmtId="165" formatCode="&quot;fl&quot;#,##0;[Red]\-&quot;fl&quot;#,##0"/>
    <numFmt numFmtId="166" formatCode="&quot;fl&quot;#,##0.00;\-&quot;fl&quot;#,##0.00"/>
    <numFmt numFmtId="167" formatCode="&quot;fl&quot;#,##0.00;[Red]\-&quot;fl&quot;#,##0.00"/>
    <numFmt numFmtId="168" formatCode="_-&quot;fl&quot;* #,##0_-;\-&quot;fl&quot;* #,##0_-;_-&quot;fl&quot;* &quot;-&quot;_-;_-@_-"/>
    <numFmt numFmtId="169" formatCode="_-* #,##0_-;\-* #,##0_-;_-* &quot;-&quot;_-;_-@_-"/>
    <numFmt numFmtId="170" formatCode="_-&quot;fl&quot;* #,##0.00_-;\-&quot;fl&quot;* #,##0.00_-;_-&quot;fl&quot;* &quot;-&quot;??_-;_-@_-"/>
    <numFmt numFmtId="171" formatCode="_-* #,##0.00_-;\-* #,##0.00_-;_-* &quot;-&quot;??_-;_-@_-"/>
    <numFmt numFmtId="172" formatCode="&quot;£&quot;#,##0_-;&quot;£&quot;#,##0\-"/>
    <numFmt numFmtId="173" formatCode="&quot;£&quot;#,##0_-;[Red]&quot;£&quot;#,##0\-"/>
    <numFmt numFmtId="174" formatCode="&quot;£&quot;#,##0.00_-;&quot;£&quot;#,##0.00\-"/>
    <numFmt numFmtId="175" formatCode="&quot;£&quot;#,##0.00_-;[Red]&quot;£&quot;#,##0.00\-"/>
    <numFmt numFmtId="176" formatCode="_-&quot;£&quot;* #,##0_-;_-&quot;£&quot;* #,##0\-;_-&quot;£&quot;* &quot;-&quot;_-;_-@_-"/>
    <numFmt numFmtId="177" formatCode="_-&quot;£&quot;* #,##0.00_-;_-&quot;£&quot;* #,##0.00\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_)"/>
  </numFmts>
  <fonts count="7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Bookman Old Style"/>
      <family val="1"/>
    </font>
    <font>
      <b/>
      <sz val="10"/>
      <name val="Bookman Old Styl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9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1" fontId="5" fillId="0" borderId="0" xfId="0" applyNumberFormat="1" applyFont="1" applyAlignment="1">
      <alignment/>
    </xf>
    <xf numFmtId="186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6" fontId="5" fillId="0" borderId="0" xfId="0" applyNumberFormat="1" applyFont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right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9" fontId="6" fillId="0" borderId="6" xfId="0" applyNumberFormat="1" applyFont="1" applyBorder="1" applyAlignment="1" applyProtection="1">
      <alignment/>
      <protection/>
    </xf>
    <xf numFmtId="0" fontId="5" fillId="0" borderId="8" xfId="0" applyFont="1" applyBorder="1" applyAlignment="1">
      <alignment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8"/>
  <sheetViews>
    <sheetView showGridLines="0" tabSelected="1" zoomScale="85" zoomScaleNormal="85" workbookViewId="0" topLeftCell="A1">
      <selection activeCell="A2" sqref="A2"/>
    </sheetView>
  </sheetViews>
  <sheetFormatPr defaultColWidth="9.625" defaultRowHeight="12.75"/>
  <cols>
    <col min="1" max="1" width="6.625" style="2" customWidth="1"/>
    <col min="2" max="2" width="11.75390625" style="2" customWidth="1"/>
    <col min="3" max="3" width="2.75390625" style="2" customWidth="1"/>
    <col min="4" max="9" width="11.75390625" style="2" customWidth="1"/>
    <col min="10" max="10" width="2.75390625" style="2" customWidth="1"/>
    <col min="11" max="16" width="11.75390625" style="2" customWidth="1"/>
    <col min="17" max="16384" width="9.625" style="2" customWidth="1"/>
  </cols>
  <sheetData>
    <row r="1" spans="1:3" ht="15">
      <c r="A1" s="1" t="s">
        <v>3</v>
      </c>
      <c r="B1" s="1"/>
      <c r="C1" s="1"/>
    </row>
    <row r="2" spans="1:3" ht="15">
      <c r="A2" s="1" t="s">
        <v>32</v>
      </c>
      <c r="B2" s="1"/>
      <c r="C2" s="1"/>
    </row>
    <row r="3" spans="1:3" ht="15">
      <c r="A3" s="1"/>
      <c r="B3" s="1"/>
      <c r="C3" s="1"/>
    </row>
    <row r="4" spans="4:16" ht="15">
      <c r="D4" s="23" t="s">
        <v>24</v>
      </c>
      <c r="E4" s="23"/>
      <c r="F4" s="23"/>
      <c r="G4" s="23"/>
      <c r="H4" s="23"/>
      <c r="I4" s="23"/>
      <c r="K4" s="23" t="s">
        <v>19</v>
      </c>
      <c r="L4" s="23"/>
      <c r="M4" s="23"/>
      <c r="N4" s="23"/>
      <c r="O4" s="23"/>
      <c r="P4" s="23"/>
    </row>
    <row r="5" spans="2:16" ht="15">
      <c r="B5" s="4" t="s">
        <v>4</v>
      </c>
      <c r="D5" s="4" t="s">
        <v>5</v>
      </c>
      <c r="E5" s="4" t="s">
        <v>9</v>
      </c>
      <c r="F5" s="4" t="s">
        <v>5</v>
      </c>
      <c r="G5" s="4" t="s">
        <v>23</v>
      </c>
      <c r="H5" s="4" t="s">
        <v>23</v>
      </c>
      <c r="I5" s="4"/>
      <c r="K5" s="4" t="s">
        <v>5</v>
      </c>
      <c r="L5" s="4" t="s">
        <v>9</v>
      </c>
      <c r="M5" s="4" t="s">
        <v>5</v>
      </c>
      <c r="N5" s="4" t="s">
        <v>13</v>
      </c>
      <c r="O5" s="4" t="s">
        <v>13</v>
      </c>
      <c r="P5" s="4"/>
    </row>
    <row r="6" spans="2:16" ht="15">
      <c r="B6" s="4" t="s">
        <v>7</v>
      </c>
      <c r="D6" s="4" t="s">
        <v>6</v>
      </c>
      <c r="E6" s="4" t="s">
        <v>10</v>
      </c>
      <c r="F6" s="4" t="s">
        <v>12</v>
      </c>
      <c r="G6" s="4" t="s">
        <v>14</v>
      </c>
      <c r="H6" s="4" t="s">
        <v>14</v>
      </c>
      <c r="I6" s="4"/>
      <c r="K6" s="4" t="s">
        <v>6</v>
      </c>
      <c r="L6" s="4" t="s">
        <v>10</v>
      </c>
      <c r="M6" s="4" t="s">
        <v>10</v>
      </c>
      <c r="N6" s="4" t="s">
        <v>20</v>
      </c>
      <c r="O6" s="4" t="s">
        <v>20</v>
      </c>
      <c r="P6" s="4"/>
    </row>
    <row r="7" spans="2:16" ht="15">
      <c r="B7" s="4" t="s">
        <v>8</v>
      </c>
      <c r="D7" s="4" t="s">
        <v>8</v>
      </c>
      <c r="E7" s="4" t="s">
        <v>11</v>
      </c>
      <c r="F7" s="4" t="s">
        <v>8</v>
      </c>
      <c r="G7" s="4" t="s">
        <v>15</v>
      </c>
      <c r="H7" s="4" t="s">
        <v>16</v>
      </c>
      <c r="I7" s="4" t="s">
        <v>17</v>
      </c>
      <c r="K7" s="4" t="s">
        <v>18</v>
      </c>
      <c r="L7" s="4" t="s">
        <v>11</v>
      </c>
      <c r="M7" s="4" t="s">
        <v>18</v>
      </c>
      <c r="N7" s="4" t="s">
        <v>21</v>
      </c>
      <c r="O7" s="4" t="s">
        <v>22</v>
      </c>
      <c r="P7" s="4" t="s">
        <v>17</v>
      </c>
    </row>
    <row r="8" spans="2:16" ht="15">
      <c r="B8" s="4" t="s">
        <v>0</v>
      </c>
      <c r="D8" s="4" t="s">
        <v>0</v>
      </c>
      <c r="E8" s="4" t="s">
        <v>1</v>
      </c>
      <c r="F8" s="4" t="s">
        <v>0</v>
      </c>
      <c r="G8" s="4" t="s">
        <v>0</v>
      </c>
      <c r="H8" s="4" t="s">
        <v>0</v>
      </c>
      <c r="I8" s="4" t="s">
        <v>0</v>
      </c>
      <c r="K8" s="4" t="s">
        <v>0</v>
      </c>
      <c r="L8" s="4" t="s">
        <v>1</v>
      </c>
      <c r="M8" s="4" t="s">
        <v>0</v>
      </c>
      <c r="N8" s="4" t="s">
        <v>0</v>
      </c>
      <c r="O8" s="4" t="s">
        <v>0</v>
      </c>
      <c r="P8" s="4" t="s">
        <v>0</v>
      </c>
    </row>
    <row r="10" ht="15">
      <c r="A10" s="2">
        <v>1800</v>
      </c>
    </row>
    <row r="11" ht="15">
      <c r="A11" s="2">
        <v>1801</v>
      </c>
    </row>
    <row r="12" ht="15">
      <c r="A12" s="2">
        <v>1802</v>
      </c>
    </row>
    <row r="13" ht="15">
      <c r="A13" s="2">
        <v>1803</v>
      </c>
    </row>
    <row r="14" ht="15">
      <c r="A14" s="2">
        <v>1804</v>
      </c>
    </row>
    <row r="15" ht="15">
      <c r="A15" s="2">
        <v>1805</v>
      </c>
    </row>
    <row r="16" spans="1:16" ht="15">
      <c r="A16" s="2">
        <v>1806</v>
      </c>
      <c r="B16" s="2">
        <v>66625</v>
      </c>
      <c r="D16" s="5">
        <f aca="true" t="shared" si="0" ref="D16:D22">+B16/AVERAGEA($B$24:$B$28)*AVERAGEA($D$24:$D$28)</f>
        <v>21486.908228184813</v>
      </c>
      <c r="E16" s="3">
        <v>0.5</v>
      </c>
      <c r="F16" s="6">
        <f aca="true" t="shared" si="1" ref="F16:F23">D16*(1-E16)</f>
        <v>10743.454114092407</v>
      </c>
      <c r="I16" s="5">
        <f aca="true" t="shared" si="2" ref="I16:I23">+F16/AVERAGEA($F$25:$F$29)*AVERAGEA($I$25:$I$29)</f>
        <v>23442.550108949003</v>
      </c>
      <c r="K16" s="5">
        <f>+B16/AVERAGEA($B$24:$B$28)*AVERAGEA($K$24:$K$28)</f>
        <v>45138.09177181518</v>
      </c>
      <c r="L16" s="3">
        <v>0.75</v>
      </c>
      <c r="M16" s="6">
        <f>K16*L16</f>
        <v>33853.56882886139</v>
      </c>
      <c r="P16" s="5">
        <f aca="true" t="shared" si="3" ref="P16:P23">+M16/AVERAGEA($M$25:$M$29)*AVERAGEA($P$25:$P$29)</f>
        <v>65972.59749038644</v>
      </c>
    </row>
    <row r="17" spans="1:16" ht="15">
      <c r="A17" s="2">
        <v>1807</v>
      </c>
      <c r="B17" s="2">
        <v>93745</v>
      </c>
      <c r="D17" s="5">
        <f t="shared" si="0"/>
        <v>30233.248958366756</v>
      </c>
      <c r="E17" s="3">
        <v>0.5</v>
      </c>
      <c r="F17" s="6">
        <f t="shared" si="1"/>
        <v>15116.624479183378</v>
      </c>
      <c r="I17" s="5">
        <f t="shared" si="2"/>
        <v>32984.94348913207</v>
      </c>
      <c r="K17" s="5">
        <f aca="true" t="shared" si="4" ref="K17:K23">+B17/AVERAGEA($B$24:$B$28)*AVERAGEA($K$24:$K$28)</f>
        <v>63511.75104163324</v>
      </c>
      <c r="L17" s="3">
        <v>0.75</v>
      </c>
      <c r="M17" s="6">
        <f aca="true" t="shared" si="5" ref="M17:M32">K17*L17</f>
        <v>47633.813281224924</v>
      </c>
      <c r="P17" s="5">
        <f t="shared" si="3"/>
        <v>92827.03417240188</v>
      </c>
    </row>
    <row r="18" spans="1:16" ht="15">
      <c r="A18" s="2">
        <v>1808</v>
      </c>
      <c r="B18" s="2">
        <v>38479</v>
      </c>
      <c r="D18" s="5">
        <f t="shared" si="0"/>
        <v>12409.677173918551</v>
      </c>
      <c r="E18" s="3">
        <v>0.5</v>
      </c>
      <c r="F18" s="6">
        <f t="shared" si="1"/>
        <v>6204.838586959276</v>
      </c>
      <c r="I18" s="5">
        <f t="shared" si="2"/>
        <v>13539.150253542197</v>
      </c>
      <c r="K18" s="5">
        <f t="shared" si="4"/>
        <v>26069.32282608145</v>
      </c>
      <c r="L18" s="3">
        <v>0.75</v>
      </c>
      <c r="M18" s="6">
        <f t="shared" si="5"/>
        <v>19551.992119561088</v>
      </c>
      <c r="P18" s="5">
        <f t="shared" si="3"/>
        <v>38102.20756221508</v>
      </c>
    </row>
    <row r="19" spans="1:16" ht="15">
      <c r="A19" s="2">
        <v>1809</v>
      </c>
      <c r="B19" s="2">
        <v>19958</v>
      </c>
      <c r="D19" s="5">
        <f t="shared" si="0"/>
        <v>6436.558565375047</v>
      </c>
      <c r="E19" s="3">
        <v>0.5</v>
      </c>
      <c r="F19" s="6">
        <f t="shared" si="1"/>
        <v>3218.2792826875234</v>
      </c>
      <c r="I19" s="5">
        <f t="shared" si="2"/>
        <v>7022.385216876612</v>
      </c>
      <c r="K19" s="5">
        <f t="shared" si="4"/>
        <v>13521.441434624952</v>
      </c>
      <c r="L19" s="3">
        <v>0.75</v>
      </c>
      <c r="M19" s="6">
        <f t="shared" si="5"/>
        <v>10141.081075968714</v>
      </c>
      <c r="P19" s="5">
        <f t="shared" si="3"/>
        <v>19762.56811576934</v>
      </c>
    </row>
    <row r="20" spans="1:16" ht="15">
      <c r="A20" s="2">
        <v>1810</v>
      </c>
      <c r="B20" s="2">
        <v>23896</v>
      </c>
      <c r="D20" s="5">
        <f t="shared" si="0"/>
        <v>7706.584000310759</v>
      </c>
      <c r="E20" s="3">
        <v>0.5</v>
      </c>
      <c r="F20" s="6">
        <f t="shared" si="1"/>
        <v>3853.2920001553794</v>
      </c>
      <c r="I20" s="5">
        <f t="shared" si="2"/>
        <v>8408.002662715879</v>
      </c>
      <c r="K20" s="5">
        <f t="shared" si="4"/>
        <v>16189.415999689243</v>
      </c>
      <c r="L20" s="3">
        <v>0.75</v>
      </c>
      <c r="M20" s="6">
        <f t="shared" si="5"/>
        <v>12142.061999766933</v>
      </c>
      <c r="P20" s="5">
        <f t="shared" si="3"/>
        <v>23662.006598578228</v>
      </c>
    </row>
    <row r="21" spans="1:16" ht="15">
      <c r="A21" s="2">
        <v>1811</v>
      </c>
      <c r="B21" s="2">
        <v>15876</v>
      </c>
      <c r="D21" s="5">
        <f t="shared" si="0"/>
        <v>5120.092383199431</v>
      </c>
      <c r="E21" s="3">
        <v>0.5</v>
      </c>
      <c r="F21" s="6">
        <f t="shared" si="1"/>
        <v>2560.0461915997157</v>
      </c>
      <c r="I21" s="5">
        <f t="shared" si="2"/>
        <v>5586.1001955673455</v>
      </c>
      <c r="K21" s="5">
        <f t="shared" si="4"/>
        <v>10755.90761680057</v>
      </c>
      <c r="L21" s="3">
        <v>0.75</v>
      </c>
      <c r="M21" s="6">
        <f t="shared" si="5"/>
        <v>8066.930712600428</v>
      </c>
      <c r="P21" s="5">
        <f t="shared" si="3"/>
        <v>15720.539703675426</v>
      </c>
    </row>
    <row r="22" spans="1:16" ht="15">
      <c r="A22" s="2">
        <v>1812</v>
      </c>
      <c r="B22" s="2">
        <v>74516</v>
      </c>
      <c r="D22" s="5">
        <f t="shared" si="0"/>
        <v>24031.796675893725</v>
      </c>
      <c r="E22" s="3">
        <v>0.5</v>
      </c>
      <c r="F22" s="6">
        <f t="shared" si="1"/>
        <v>12015.898337946863</v>
      </c>
      <c r="I22" s="5">
        <f t="shared" si="2"/>
        <v>26219.062873072333</v>
      </c>
      <c r="K22" s="5">
        <f t="shared" si="4"/>
        <v>50484.203324106275</v>
      </c>
      <c r="L22" s="3">
        <v>0.75</v>
      </c>
      <c r="M22" s="6">
        <f t="shared" si="5"/>
        <v>37863.1524930797</v>
      </c>
      <c r="P22" s="5">
        <f t="shared" si="3"/>
        <v>73786.32757363806</v>
      </c>
    </row>
    <row r="23" spans="1:16" ht="15">
      <c r="A23" s="2">
        <v>1813</v>
      </c>
      <c r="B23" s="2">
        <v>55352</v>
      </c>
      <c r="D23" s="5">
        <f>+B23/AVERAGEA($B$24:$B$28)*AVERAGEA($D$24:$D$28)</f>
        <v>17851.307230716484</v>
      </c>
      <c r="E23" s="3">
        <v>0.5</v>
      </c>
      <c r="F23" s="6">
        <f t="shared" si="1"/>
        <v>8925.653615358242</v>
      </c>
      <c r="I23" s="5">
        <f t="shared" si="2"/>
        <v>19476.053037606685</v>
      </c>
      <c r="K23" s="5">
        <f t="shared" si="4"/>
        <v>37500.692769283516</v>
      </c>
      <c r="L23" s="3">
        <v>0.75</v>
      </c>
      <c r="M23" s="6">
        <f t="shared" si="5"/>
        <v>28125.519576962637</v>
      </c>
      <c r="P23" s="5">
        <f t="shared" si="3"/>
        <v>54809.98448462094</v>
      </c>
    </row>
    <row r="24" spans="1:16" ht="15">
      <c r="A24" s="7">
        <v>1814</v>
      </c>
      <c r="B24" s="2">
        <v>66588</v>
      </c>
      <c r="C24" s="7"/>
      <c r="D24" s="7">
        <v>23683</v>
      </c>
      <c r="E24" s="3">
        <v>0.5</v>
      </c>
      <c r="F24" s="6">
        <f aca="true" t="shared" si="6" ref="F24:F60">D24*(1-E24)</f>
        <v>11841.5</v>
      </c>
      <c r="I24" s="5">
        <f>+F24/AVERAGEA($F$25:$F$29)*AVERAGEA($I$25:$I$29)</f>
        <v>25838.520290321965</v>
      </c>
      <c r="K24" s="7">
        <v>42905</v>
      </c>
      <c r="L24" s="3">
        <v>0.75</v>
      </c>
      <c r="M24" s="6">
        <f t="shared" si="5"/>
        <v>32178.75</v>
      </c>
      <c r="P24" s="5">
        <f>+M24/AVERAGEA($M$25:$M$29)*AVERAGEA($P$25:$P$29)</f>
        <v>62708.77177604715</v>
      </c>
    </row>
    <row r="25" spans="1:21" ht="15">
      <c r="A25" s="7">
        <v>1815</v>
      </c>
      <c r="B25" s="2">
        <v>117508</v>
      </c>
      <c r="C25" s="7"/>
      <c r="D25" s="7">
        <v>35051</v>
      </c>
      <c r="E25" s="3">
        <v>0.5</v>
      </c>
      <c r="F25" s="6">
        <f t="shared" si="6"/>
        <v>17525.5</v>
      </c>
      <c r="G25" s="6">
        <v>11618.453853658537</v>
      </c>
      <c r="H25" s="6">
        <f aca="true" t="shared" si="7" ref="H25:H60">F25+G25</f>
        <v>29143.95385365854</v>
      </c>
      <c r="I25" s="6">
        <f aca="true" t="shared" si="8" ref="I25:I60">H25/$G$68</f>
        <v>39670.901736097825</v>
      </c>
      <c r="K25" s="7">
        <v>82457</v>
      </c>
      <c r="L25" s="3">
        <v>0.75</v>
      </c>
      <c r="M25" s="6">
        <f t="shared" si="5"/>
        <v>61842.75</v>
      </c>
      <c r="N25" s="6">
        <v>34670.14243902439</v>
      </c>
      <c r="O25" s="6">
        <f aca="true" t="shared" si="9" ref="O25:O60">M25+N25</f>
        <v>96512.89243902439</v>
      </c>
      <c r="P25" s="6">
        <f aca="true" t="shared" si="10" ref="P25:P60">O25/$F$68</f>
        <v>113647.61757639106</v>
      </c>
      <c r="U25" s="8"/>
    </row>
    <row r="26" spans="1:21" ht="15">
      <c r="A26" s="7">
        <v>1816</v>
      </c>
      <c r="B26" s="2">
        <v>136385</v>
      </c>
      <c r="C26" s="7"/>
      <c r="D26" s="7">
        <v>40682</v>
      </c>
      <c r="E26" s="3">
        <v>0.5</v>
      </c>
      <c r="F26" s="6">
        <f t="shared" si="6"/>
        <v>20341</v>
      </c>
      <c r="G26" s="6">
        <v>15866.45104390244</v>
      </c>
      <c r="H26" s="6">
        <f t="shared" si="7"/>
        <v>36207.45104390244</v>
      </c>
      <c r="I26" s="6">
        <f t="shared" si="8"/>
        <v>49285.77089058601</v>
      </c>
      <c r="K26" s="7">
        <v>95704</v>
      </c>
      <c r="L26" s="3">
        <v>0.75</v>
      </c>
      <c r="M26" s="6">
        <f t="shared" si="5"/>
        <v>71778</v>
      </c>
      <c r="N26" s="6">
        <v>47346.41326829269</v>
      </c>
      <c r="O26" s="6">
        <f t="shared" si="9"/>
        <v>119124.41326829269</v>
      </c>
      <c r="P26" s="6">
        <f t="shared" si="10"/>
        <v>140273.54709817818</v>
      </c>
      <c r="U26" s="8"/>
    </row>
    <row r="27" spans="1:21" ht="15">
      <c r="A27" s="7">
        <v>1817</v>
      </c>
      <c r="B27" s="2">
        <v>177159</v>
      </c>
      <c r="C27" s="7"/>
      <c r="D27" s="7">
        <v>52844</v>
      </c>
      <c r="E27" s="3">
        <v>0.5</v>
      </c>
      <c r="F27" s="6">
        <f t="shared" si="6"/>
        <v>26422</v>
      </c>
      <c r="G27" s="6">
        <v>18178.22836097561</v>
      </c>
      <c r="H27" s="6">
        <f t="shared" si="7"/>
        <v>44600.22836097561</v>
      </c>
      <c r="I27" s="6">
        <f t="shared" si="8"/>
        <v>60710.063075181424</v>
      </c>
      <c r="K27" s="7">
        <v>124315</v>
      </c>
      <c r="L27" s="3">
        <v>0.75</v>
      </c>
      <c r="M27" s="6">
        <f t="shared" si="5"/>
        <v>93236.25</v>
      </c>
      <c r="N27" s="6">
        <v>54244.89131707317</v>
      </c>
      <c r="O27" s="6">
        <f t="shared" si="9"/>
        <v>147481.14131707317</v>
      </c>
      <c r="P27" s="6">
        <f t="shared" si="10"/>
        <v>173664.67758410337</v>
      </c>
      <c r="U27" s="8"/>
    </row>
    <row r="28" spans="1:21" ht="15">
      <c r="A28" s="7">
        <v>1818</v>
      </c>
      <c r="B28" s="2">
        <v>94459</v>
      </c>
      <c r="C28" s="7"/>
      <c r="D28" s="7">
        <v>38695</v>
      </c>
      <c r="E28" s="3">
        <v>0.5</v>
      </c>
      <c r="F28" s="6">
        <f t="shared" si="6"/>
        <v>19347.5</v>
      </c>
      <c r="G28" s="6">
        <v>10085.967687804878</v>
      </c>
      <c r="H28" s="6">
        <f t="shared" si="7"/>
        <v>29433.467687804878</v>
      </c>
      <c r="I28" s="6">
        <f t="shared" si="8"/>
        <v>40064.98947461579</v>
      </c>
      <c r="K28" s="7">
        <v>55763</v>
      </c>
      <c r="L28" s="3">
        <v>0.75</v>
      </c>
      <c r="M28" s="6">
        <f t="shared" si="5"/>
        <v>41822.25</v>
      </c>
      <c r="N28" s="6">
        <v>30097.114536585363</v>
      </c>
      <c r="O28" s="6">
        <f t="shared" si="9"/>
        <v>71919.36453658536</v>
      </c>
      <c r="P28" s="6">
        <f t="shared" si="10"/>
        <v>84687.79901457003</v>
      </c>
      <c r="U28" s="8"/>
    </row>
    <row r="29" spans="1:21" ht="15">
      <c r="A29" s="7">
        <v>1819</v>
      </c>
      <c r="B29" s="2">
        <v>95934</v>
      </c>
      <c r="C29" s="7"/>
      <c r="D29" s="7">
        <v>52194</v>
      </c>
      <c r="E29" s="3">
        <v>0.5</v>
      </c>
      <c r="F29" s="6">
        <f t="shared" si="6"/>
        <v>26097</v>
      </c>
      <c r="G29" s="6">
        <v>10421.435414634147</v>
      </c>
      <c r="H29" s="6">
        <f t="shared" si="7"/>
        <v>36518.43541463415</v>
      </c>
      <c r="I29" s="6">
        <f t="shared" si="8"/>
        <v>49709.084435299555</v>
      </c>
      <c r="K29" s="7">
        <v>43741</v>
      </c>
      <c r="L29" s="3">
        <v>0.75</v>
      </c>
      <c r="M29" s="6">
        <f t="shared" si="5"/>
        <v>32805.75</v>
      </c>
      <c r="N29" s="6">
        <v>31098.169756097563</v>
      </c>
      <c r="O29" s="6">
        <f t="shared" si="9"/>
        <v>63903.91975609756</v>
      </c>
      <c r="P29" s="6">
        <f t="shared" si="10"/>
        <v>75249.30660079149</v>
      </c>
      <c r="U29" s="8"/>
    </row>
    <row r="30" spans="1:21" ht="15">
      <c r="A30" s="7">
        <v>1820</v>
      </c>
      <c r="B30" s="2">
        <v>95373</v>
      </c>
      <c r="C30" s="7"/>
      <c r="D30" s="7">
        <v>48771</v>
      </c>
      <c r="E30" s="3">
        <v>0.5</v>
      </c>
      <c r="F30" s="6">
        <f t="shared" si="6"/>
        <v>24385.5</v>
      </c>
      <c r="G30" s="6">
        <v>12238.142546341465</v>
      </c>
      <c r="H30" s="6">
        <f t="shared" si="7"/>
        <v>36623.64254634146</v>
      </c>
      <c r="I30" s="6">
        <f t="shared" si="8"/>
        <v>49852.29293078561</v>
      </c>
      <c r="K30" s="7">
        <v>46602</v>
      </c>
      <c r="L30" s="3">
        <v>0.75</v>
      </c>
      <c r="M30" s="6">
        <f t="shared" si="5"/>
        <v>34951.5</v>
      </c>
      <c r="N30" s="6">
        <v>36519.32956097562</v>
      </c>
      <c r="O30" s="6">
        <f t="shared" si="9"/>
        <v>71470.82956097562</v>
      </c>
      <c r="P30" s="6">
        <f t="shared" si="10"/>
        <v>84159.63194704652</v>
      </c>
      <c r="U30" s="8"/>
    </row>
    <row r="31" spans="1:21" ht="15">
      <c r="A31" s="7">
        <v>1821</v>
      </c>
      <c r="B31" s="7"/>
      <c r="C31" s="7"/>
      <c r="D31" s="7">
        <v>41928</v>
      </c>
      <c r="E31" s="3">
        <v>0.5</v>
      </c>
      <c r="F31" s="6">
        <f t="shared" si="6"/>
        <v>20964</v>
      </c>
      <c r="G31" s="6">
        <v>13846.836995121952</v>
      </c>
      <c r="H31" s="6">
        <f t="shared" si="7"/>
        <v>34810.83699512195</v>
      </c>
      <c r="I31" s="6">
        <f t="shared" si="8"/>
        <v>47384.69257531586</v>
      </c>
      <c r="K31" s="7">
        <v>42039</v>
      </c>
      <c r="L31" s="3">
        <v>0.75</v>
      </c>
      <c r="M31" s="6">
        <f t="shared" si="5"/>
        <v>31529.25</v>
      </c>
      <c r="N31" s="6">
        <v>41319.767414634145</v>
      </c>
      <c r="O31" s="6">
        <f t="shared" si="9"/>
        <v>72849.01741463415</v>
      </c>
      <c r="P31" s="6">
        <f t="shared" si="10"/>
        <v>85782.50079060509</v>
      </c>
      <c r="U31" s="8"/>
    </row>
    <row r="32" spans="1:21" ht="15">
      <c r="A32" s="7">
        <v>1822</v>
      </c>
      <c r="B32" s="7"/>
      <c r="C32" s="7"/>
      <c r="D32" s="7">
        <v>26330</v>
      </c>
      <c r="E32" s="3">
        <v>0.5</v>
      </c>
      <c r="F32" s="6">
        <f t="shared" si="6"/>
        <v>13165</v>
      </c>
      <c r="G32" s="6">
        <v>11712.626868292684</v>
      </c>
      <c r="H32" s="6">
        <f t="shared" si="7"/>
        <v>24877.626868292682</v>
      </c>
      <c r="I32" s="6">
        <f t="shared" si="8"/>
        <v>33863.55522915621</v>
      </c>
      <c r="K32" s="7">
        <v>46397</v>
      </c>
      <c r="L32" s="3">
        <v>0.75</v>
      </c>
      <c r="M32" s="6">
        <f t="shared" si="5"/>
        <v>34797.75</v>
      </c>
      <c r="N32" s="6">
        <v>34951.160195121956</v>
      </c>
      <c r="O32" s="6">
        <f t="shared" si="9"/>
        <v>69748.91019512195</v>
      </c>
      <c r="P32" s="6">
        <f t="shared" si="10"/>
        <v>82132.00611755898</v>
      </c>
      <c r="U32" s="8"/>
    </row>
    <row r="33" spans="1:21" ht="15">
      <c r="A33" s="7">
        <v>1823</v>
      </c>
      <c r="B33" s="7"/>
      <c r="C33" s="7"/>
      <c r="D33" s="7">
        <v>50029</v>
      </c>
      <c r="E33" s="3">
        <v>0.5</v>
      </c>
      <c r="F33" s="6">
        <f t="shared" si="6"/>
        <v>25014.5</v>
      </c>
      <c r="G33" s="6">
        <v>16362.277639024393</v>
      </c>
      <c r="H33" s="6">
        <f t="shared" si="7"/>
        <v>41376.777639024396</v>
      </c>
      <c r="I33" s="6">
        <f t="shared" si="8"/>
        <v>56322.28516818246</v>
      </c>
      <c r="K33" s="7">
        <v>41587</v>
      </c>
      <c r="L33" s="3">
        <v>0.75</v>
      </c>
      <c r="M33" s="6">
        <f aca="true" t="shared" si="11" ref="M33:M48">K33*L33</f>
        <v>31190.25</v>
      </c>
      <c r="N33" s="6">
        <v>48825.988682926836</v>
      </c>
      <c r="O33" s="6">
        <f t="shared" si="9"/>
        <v>80016.23868292684</v>
      </c>
      <c r="P33" s="6">
        <f t="shared" si="10"/>
        <v>94222.17761718988</v>
      </c>
      <c r="U33" s="8"/>
    </row>
    <row r="34" spans="1:21" ht="15">
      <c r="A34" s="7">
        <v>1824</v>
      </c>
      <c r="B34" s="7"/>
      <c r="C34" s="7"/>
      <c r="D34" s="7">
        <v>63887</v>
      </c>
      <c r="E34" s="3">
        <v>0.5</v>
      </c>
      <c r="F34" s="6">
        <f t="shared" si="6"/>
        <v>31943.5</v>
      </c>
      <c r="G34" s="6">
        <v>14627.073658536588</v>
      </c>
      <c r="H34" s="6">
        <f t="shared" si="7"/>
        <v>46570.57365853659</v>
      </c>
      <c r="I34" s="6">
        <f t="shared" si="8"/>
        <v>63392.10735366945</v>
      </c>
      <c r="K34" s="7">
        <v>38913</v>
      </c>
      <c r="L34" s="3">
        <v>0.75</v>
      </c>
      <c r="M34" s="6">
        <f t="shared" si="11"/>
        <v>29184.75</v>
      </c>
      <c r="N34" s="6">
        <v>43648.039024390244</v>
      </c>
      <c r="O34" s="6">
        <f t="shared" si="9"/>
        <v>72832.78902439025</v>
      </c>
      <c r="P34" s="6">
        <f t="shared" si="10"/>
        <v>85763.391241179</v>
      </c>
      <c r="U34" s="8"/>
    </row>
    <row r="35" spans="1:21" ht="15">
      <c r="A35" s="7">
        <v>1825</v>
      </c>
      <c r="B35" s="7"/>
      <c r="C35" s="7"/>
      <c r="D35" s="7">
        <v>66166</v>
      </c>
      <c r="E35" s="3">
        <v>0.5</v>
      </c>
      <c r="F35" s="6">
        <f t="shared" si="6"/>
        <v>33083</v>
      </c>
      <c r="G35" s="6">
        <v>16741.61713170732</v>
      </c>
      <c r="H35" s="6">
        <f t="shared" si="7"/>
        <v>49824.61713170732</v>
      </c>
      <c r="I35" s="6">
        <f t="shared" si="8"/>
        <v>67821.5282729227</v>
      </c>
      <c r="K35" s="7">
        <v>41681</v>
      </c>
      <c r="L35" s="3">
        <v>0.75</v>
      </c>
      <c r="M35" s="6">
        <f t="shared" si="11"/>
        <v>31260.75</v>
      </c>
      <c r="N35" s="6">
        <v>49957.95980487805</v>
      </c>
      <c r="O35" s="6">
        <f t="shared" si="9"/>
        <v>81218.70980487805</v>
      </c>
      <c r="P35" s="6">
        <f t="shared" si="10"/>
        <v>95638.13329689871</v>
      </c>
      <c r="U35" s="8"/>
    </row>
    <row r="36" spans="1:21" ht="15">
      <c r="A36" s="7">
        <v>1826</v>
      </c>
      <c r="B36" s="7"/>
      <c r="C36" s="7"/>
      <c r="D36" s="7">
        <v>64172</v>
      </c>
      <c r="E36" s="3">
        <v>0.5</v>
      </c>
      <c r="F36" s="6">
        <f t="shared" si="6"/>
        <v>32086</v>
      </c>
      <c r="G36" s="6">
        <v>19789.948448780488</v>
      </c>
      <c r="H36" s="6">
        <f t="shared" si="7"/>
        <v>51875.94844878049</v>
      </c>
      <c r="I36" s="6">
        <f t="shared" si="8"/>
        <v>70613.81114285918</v>
      </c>
      <c r="K36" s="7">
        <v>45127</v>
      </c>
      <c r="L36" s="3">
        <v>0.75</v>
      </c>
      <c r="M36" s="6">
        <f t="shared" si="11"/>
        <v>33845.25</v>
      </c>
      <c r="N36" s="6">
        <v>59054.357853658534</v>
      </c>
      <c r="O36" s="6">
        <f t="shared" si="9"/>
        <v>92899.60785365853</v>
      </c>
      <c r="P36" s="6">
        <f t="shared" si="10"/>
        <v>109392.83695201213</v>
      </c>
      <c r="U36" s="8"/>
    </row>
    <row r="37" spans="1:21" ht="15">
      <c r="A37" s="7">
        <v>1827</v>
      </c>
      <c r="B37" s="7"/>
      <c r="C37" s="7"/>
      <c r="D37" s="7">
        <v>56929</v>
      </c>
      <c r="E37" s="3">
        <v>0.5</v>
      </c>
      <c r="F37" s="6">
        <f t="shared" si="6"/>
        <v>28464.5</v>
      </c>
      <c r="G37" s="6">
        <v>19957.304107317075</v>
      </c>
      <c r="H37" s="6">
        <f t="shared" si="7"/>
        <v>48421.804107317075</v>
      </c>
      <c r="I37" s="6">
        <f t="shared" si="8"/>
        <v>65912.01187977492</v>
      </c>
      <c r="K37" s="7">
        <v>47811</v>
      </c>
      <c r="L37" s="3">
        <v>0.75</v>
      </c>
      <c r="M37" s="6">
        <f t="shared" si="11"/>
        <v>35858.25</v>
      </c>
      <c r="N37" s="6">
        <v>59553.75687804878</v>
      </c>
      <c r="O37" s="6">
        <f t="shared" si="9"/>
        <v>95412.00687804878</v>
      </c>
      <c r="P37" s="6">
        <f t="shared" si="10"/>
        <v>112351.28277523305</v>
      </c>
      <c r="U37" s="8"/>
    </row>
    <row r="38" spans="1:21" ht="15">
      <c r="A38" s="7">
        <v>1828</v>
      </c>
      <c r="B38" s="7"/>
      <c r="C38" s="7"/>
      <c r="D38" s="7">
        <v>59871</v>
      </c>
      <c r="E38" s="3">
        <v>0.5</v>
      </c>
      <c r="F38" s="6">
        <f t="shared" si="6"/>
        <v>29935.5</v>
      </c>
      <c r="G38" s="6">
        <v>22032.325170731707</v>
      </c>
      <c r="H38" s="6">
        <f t="shared" si="7"/>
        <v>51967.82517073171</v>
      </c>
      <c r="I38" s="6">
        <f t="shared" si="8"/>
        <v>70738.87421517474</v>
      </c>
      <c r="K38" s="7">
        <v>54240</v>
      </c>
      <c r="L38" s="3">
        <v>0.75</v>
      </c>
      <c r="M38" s="6">
        <f t="shared" si="11"/>
        <v>40680</v>
      </c>
      <c r="N38" s="6">
        <v>65745.74048780488</v>
      </c>
      <c r="O38" s="6">
        <f t="shared" si="9"/>
        <v>106425.74048780488</v>
      </c>
      <c r="P38" s="6">
        <f t="shared" si="10"/>
        <v>125320.37481814955</v>
      </c>
      <c r="U38" s="8"/>
    </row>
    <row r="39" spans="1:21" ht="15">
      <c r="A39" s="7">
        <v>1829</v>
      </c>
      <c r="B39" s="7"/>
      <c r="C39" s="7"/>
      <c r="D39" s="7">
        <v>67105</v>
      </c>
      <c r="E39" s="3">
        <v>0.5</v>
      </c>
      <c r="F39" s="6">
        <f t="shared" si="6"/>
        <v>33552.5</v>
      </c>
      <c r="G39" s="6">
        <v>24436.00627317073</v>
      </c>
      <c r="H39" s="6">
        <f t="shared" si="7"/>
        <v>57988.50627317073</v>
      </c>
      <c r="I39" s="6">
        <f t="shared" si="8"/>
        <v>78934.25668107363</v>
      </c>
      <c r="K39" s="7">
        <v>49884</v>
      </c>
      <c r="L39" s="3">
        <v>0.75</v>
      </c>
      <c r="M39" s="6">
        <f t="shared" si="11"/>
        <v>37413</v>
      </c>
      <c r="N39" s="6">
        <v>72918.4647804878</v>
      </c>
      <c r="O39" s="6">
        <f t="shared" si="9"/>
        <v>110331.4647804878</v>
      </c>
      <c r="P39" s="6">
        <f t="shared" si="10"/>
        <v>129919.51436890007</v>
      </c>
      <c r="U39" s="8"/>
    </row>
    <row r="40" spans="1:21" ht="15">
      <c r="A40" s="7">
        <v>1830</v>
      </c>
      <c r="B40" s="7"/>
      <c r="C40" s="7"/>
      <c r="D40" s="7">
        <v>104844</v>
      </c>
      <c r="E40" s="3">
        <v>0.5</v>
      </c>
      <c r="F40" s="6">
        <f t="shared" si="6"/>
        <v>52422</v>
      </c>
      <c r="G40" s="6">
        <v>17348.257756097562</v>
      </c>
      <c r="H40" s="6">
        <f t="shared" si="7"/>
        <v>69770.25775609756</v>
      </c>
      <c r="I40" s="6">
        <f t="shared" si="8"/>
        <v>94971.63814637683</v>
      </c>
      <c r="K40" s="7">
        <v>44418</v>
      </c>
      <c r="L40" s="3">
        <v>0.75</v>
      </c>
      <c r="M40" s="6">
        <f t="shared" si="11"/>
        <v>33313.5</v>
      </c>
      <c r="N40" s="6">
        <v>51768.21073170732</v>
      </c>
      <c r="O40" s="6">
        <f t="shared" si="9"/>
        <v>85081.71073170731</v>
      </c>
      <c r="P40" s="6">
        <f t="shared" si="10"/>
        <v>100186.9644523519</v>
      </c>
      <c r="U40" s="8"/>
    </row>
    <row r="41" spans="1:21" ht="15">
      <c r="A41" s="7">
        <v>1831</v>
      </c>
      <c r="B41" s="7"/>
      <c r="C41" s="7"/>
      <c r="D41" s="7">
        <v>163807</v>
      </c>
      <c r="E41" s="3">
        <v>0.5</v>
      </c>
      <c r="F41" s="6">
        <f t="shared" si="6"/>
        <v>81903.5</v>
      </c>
      <c r="G41" s="6">
        <v>8698.71219512195</v>
      </c>
      <c r="H41" s="6">
        <f t="shared" si="7"/>
        <v>90602.21219512195</v>
      </c>
      <c r="I41" s="6">
        <f t="shared" si="8"/>
        <v>123328.20299928403</v>
      </c>
      <c r="K41" s="7">
        <v>61165</v>
      </c>
      <c r="L41" s="3">
        <v>0.75</v>
      </c>
      <c r="M41" s="6">
        <f t="shared" si="11"/>
        <v>45873.75</v>
      </c>
      <c r="N41" s="6">
        <v>25957.463414634145</v>
      </c>
      <c r="O41" s="6">
        <f t="shared" si="9"/>
        <v>71831.21341463414</v>
      </c>
      <c r="P41" s="6">
        <f t="shared" si="10"/>
        <v>84583.9977011572</v>
      </c>
      <c r="U41" s="8"/>
    </row>
    <row r="42" spans="1:21" ht="15">
      <c r="A42" s="7">
        <v>1832</v>
      </c>
      <c r="B42" s="7"/>
      <c r="C42" s="7"/>
      <c r="D42" s="7">
        <v>194796</v>
      </c>
      <c r="E42" s="3">
        <v>0.5</v>
      </c>
      <c r="F42" s="6">
        <f t="shared" si="6"/>
        <v>97398</v>
      </c>
      <c r="G42" s="6">
        <v>24394.214634146345</v>
      </c>
      <c r="H42" s="6">
        <f t="shared" si="7"/>
        <v>121792.21463414634</v>
      </c>
      <c r="I42" s="6">
        <f t="shared" si="8"/>
        <v>165784.19672341153</v>
      </c>
      <c r="K42" s="7">
        <v>70851</v>
      </c>
      <c r="L42" s="3">
        <v>0.75</v>
      </c>
      <c r="M42" s="6">
        <f t="shared" si="11"/>
        <v>53138.25</v>
      </c>
      <c r="N42" s="6">
        <v>72793.75609756098</v>
      </c>
      <c r="O42" s="6">
        <f t="shared" si="9"/>
        <v>125932.00609756098</v>
      </c>
      <c r="P42" s="6">
        <f t="shared" si="10"/>
        <v>148289.74770024032</v>
      </c>
      <c r="U42" s="8"/>
    </row>
    <row r="43" spans="1:21" ht="15">
      <c r="A43" s="7">
        <v>1833</v>
      </c>
      <c r="B43" s="7"/>
      <c r="C43" s="7"/>
      <c r="D43" s="7">
        <v>181808</v>
      </c>
      <c r="E43" s="3">
        <v>0.5</v>
      </c>
      <c r="F43" s="6">
        <f t="shared" si="6"/>
        <v>90904</v>
      </c>
      <c r="G43" s="6">
        <v>21179.473170731708</v>
      </c>
      <c r="H43" s="6">
        <f t="shared" si="7"/>
        <v>112083.47317073171</v>
      </c>
      <c r="I43" s="6">
        <f t="shared" si="8"/>
        <v>152568.60729068427</v>
      </c>
      <c r="K43" s="7">
        <v>71084</v>
      </c>
      <c r="L43" s="3">
        <v>0.75</v>
      </c>
      <c r="M43" s="6">
        <f t="shared" si="11"/>
        <v>53313</v>
      </c>
      <c r="N43" s="6">
        <v>63200.780487804885</v>
      </c>
      <c r="O43" s="6">
        <f t="shared" si="9"/>
        <v>116513.78048780488</v>
      </c>
      <c r="P43" s="6">
        <f t="shared" si="10"/>
        <v>137199.42727468707</v>
      </c>
      <c r="U43" s="8"/>
    </row>
    <row r="44" spans="1:21" ht="15">
      <c r="A44" s="7">
        <v>1834</v>
      </c>
      <c r="B44" s="7"/>
      <c r="C44" s="7"/>
      <c r="D44" s="7">
        <v>197019</v>
      </c>
      <c r="E44" s="3">
        <v>0.5</v>
      </c>
      <c r="F44" s="6">
        <f t="shared" si="6"/>
        <v>98509.5</v>
      </c>
      <c r="G44" s="6">
        <v>23070.49756097561</v>
      </c>
      <c r="H44" s="6">
        <f t="shared" si="7"/>
        <v>121579.99756097561</v>
      </c>
      <c r="I44" s="6">
        <f t="shared" si="8"/>
        <v>165495.3257384123</v>
      </c>
      <c r="K44" s="7">
        <v>81505</v>
      </c>
      <c r="L44" s="3">
        <v>0.75</v>
      </c>
      <c r="M44" s="6">
        <f t="shared" si="11"/>
        <v>61128.75</v>
      </c>
      <c r="N44" s="6">
        <v>68843.70731707317</v>
      </c>
      <c r="O44" s="6">
        <f t="shared" si="9"/>
        <v>129972.45731707317</v>
      </c>
      <c r="P44" s="6">
        <f t="shared" si="10"/>
        <v>153047.5333538129</v>
      </c>
      <c r="U44" s="8"/>
    </row>
    <row r="45" spans="1:21" ht="15">
      <c r="A45" s="7">
        <v>1835</v>
      </c>
      <c r="B45" s="7"/>
      <c r="C45" s="7"/>
      <c r="D45" s="7">
        <v>224459</v>
      </c>
      <c r="E45" s="3">
        <v>0.5</v>
      </c>
      <c r="F45" s="6">
        <f t="shared" si="6"/>
        <v>112229.5</v>
      </c>
      <c r="G45" s="6">
        <v>24772.419512195123</v>
      </c>
      <c r="H45" s="6">
        <f t="shared" si="7"/>
        <v>137001.91951219513</v>
      </c>
      <c r="I45" s="6">
        <f t="shared" si="8"/>
        <v>186487.7261992646</v>
      </c>
      <c r="K45" s="7">
        <v>85912</v>
      </c>
      <c r="L45" s="3">
        <v>0.75</v>
      </c>
      <c r="M45" s="6">
        <f t="shared" si="11"/>
        <v>64434</v>
      </c>
      <c r="N45" s="6">
        <v>73922.34146341465</v>
      </c>
      <c r="O45" s="6">
        <f t="shared" si="9"/>
        <v>138356.34146341466</v>
      </c>
      <c r="P45" s="6">
        <f t="shared" si="10"/>
        <v>162919.87719502725</v>
      </c>
      <c r="U45" s="8"/>
    </row>
    <row r="46" spans="1:21" ht="15">
      <c r="A46" s="7">
        <v>1836</v>
      </c>
      <c r="B46" s="7"/>
      <c r="C46" s="7"/>
      <c r="D46" s="7">
        <v>241497</v>
      </c>
      <c r="E46" s="3">
        <v>0.5</v>
      </c>
      <c r="F46" s="6">
        <f t="shared" si="6"/>
        <v>120748.5</v>
      </c>
      <c r="G46" s="6">
        <v>28176.263414634148</v>
      </c>
      <c r="H46" s="6">
        <f t="shared" si="7"/>
        <v>148924.76341463416</v>
      </c>
      <c r="I46" s="6">
        <f t="shared" si="8"/>
        <v>202717.163400666</v>
      </c>
      <c r="K46" s="7">
        <v>87769</v>
      </c>
      <c r="L46" s="3">
        <v>0.75</v>
      </c>
      <c r="M46" s="6">
        <f t="shared" si="11"/>
        <v>65826.75</v>
      </c>
      <c r="N46" s="6">
        <v>84079.60975609756</v>
      </c>
      <c r="O46" s="6">
        <f t="shared" si="9"/>
        <v>149906.35975609755</v>
      </c>
      <c r="P46" s="6">
        <f t="shared" si="10"/>
        <v>176520.46493781457</v>
      </c>
      <c r="U46" s="8"/>
    </row>
    <row r="47" spans="1:21" ht="15">
      <c r="A47" s="7">
        <v>1837</v>
      </c>
      <c r="B47" s="7"/>
      <c r="C47" s="7"/>
      <c r="D47" s="7">
        <v>296938</v>
      </c>
      <c r="E47" s="3">
        <v>0.4673019682962392</v>
      </c>
      <c r="F47" s="6">
        <f t="shared" si="6"/>
        <v>158178.28813805134</v>
      </c>
      <c r="G47" s="6">
        <v>36685.87317073171</v>
      </c>
      <c r="H47" s="6">
        <f t="shared" si="7"/>
        <v>194864.16130878305</v>
      </c>
      <c r="I47" s="6">
        <f t="shared" si="8"/>
        <v>265250.11101736355</v>
      </c>
      <c r="K47" s="7">
        <v>102917</v>
      </c>
      <c r="L47" s="3">
        <v>0.7449765607635264</v>
      </c>
      <c r="M47" s="6">
        <f t="shared" si="11"/>
        <v>76670.75270409984</v>
      </c>
      <c r="N47" s="6">
        <v>109472.78048780489</v>
      </c>
      <c r="O47" s="6">
        <f t="shared" si="9"/>
        <v>186143.53319190472</v>
      </c>
      <c r="P47" s="6">
        <f t="shared" si="10"/>
        <v>219191.1208948292</v>
      </c>
      <c r="U47" s="8"/>
    </row>
    <row r="48" spans="1:21" ht="15">
      <c r="A48" s="7">
        <v>1838</v>
      </c>
      <c r="B48" s="7"/>
      <c r="C48" s="7"/>
      <c r="D48" s="7">
        <v>304833</v>
      </c>
      <c r="E48" s="3">
        <v>0.5355173837272307</v>
      </c>
      <c r="F48" s="6">
        <f t="shared" si="6"/>
        <v>141589.62936627708</v>
      </c>
      <c r="G48" s="6">
        <v>41791.63902439025</v>
      </c>
      <c r="H48" s="6">
        <f t="shared" si="7"/>
        <v>183381.26839066733</v>
      </c>
      <c r="I48" s="6">
        <f t="shared" si="8"/>
        <v>249619.53738661655</v>
      </c>
      <c r="K48" s="7">
        <v>118579</v>
      </c>
      <c r="L48" s="3">
        <v>0.6973707066019952</v>
      </c>
      <c r="M48" s="6">
        <f t="shared" si="11"/>
        <v>82693.52101815799</v>
      </c>
      <c r="N48" s="6">
        <v>124708.6829268293</v>
      </c>
      <c r="O48" s="6">
        <f t="shared" si="9"/>
        <v>207402.20394498727</v>
      </c>
      <c r="P48" s="6">
        <f t="shared" si="10"/>
        <v>244224.01777391852</v>
      </c>
      <c r="U48" s="8"/>
    </row>
    <row r="49" spans="1:21" ht="15">
      <c r="A49" s="7">
        <v>1839</v>
      </c>
      <c r="B49" s="7"/>
      <c r="C49" s="7"/>
      <c r="D49" s="7">
        <v>276471</v>
      </c>
      <c r="E49" s="3">
        <v>0.44565305388048965</v>
      </c>
      <c r="F49" s="6">
        <f t="shared" si="6"/>
        <v>153260.85454060714</v>
      </c>
      <c r="G49" s="6">
        <v>33092.92682926829</v>
      </c>
      <c r="H49" s="6">
        <f t="shared" si="7"/>
        <v>186353.78136987542</v>
      </c>
      <c r="I49" s="6">
        <f t="shared" si="8"/>
        <v>253665.73753157858</v>
      </c>
      <c r="K49" s="7">
        <v>118055</v>
      </c>
      <c r="L49" s="3">
        <v>0.6460199741435153</v>
      </c>
      <c r="M49" s="6">
        <f aca="true" t="shared" si="12" ref="M49:M60">K49*L49</f>
        <v>76265.8880475127</v>
      </c>
      <c r="N49" s="6">
        <v>98751.21951219511</v>
      </c>
      <c r="O49" s="6">
        <f t="shared" si="9"/>
        <v>175017.1075597078</v>
      </c>
      <c r="P49" s="6">
        <f t="shared" si="10"/>
        <v>206089.32969072703</v>
      </c>
      <c r="U49" s="8"/>
    </row>
    <row r="50" spans="1:21" ht="15">
      <c r="A50" s="7">
        <v>1840</v>
      </c>
      <c r="B50" s="7"/>
      <c r="C50" s="7"/>
      <c r="D50" s="7">
        <v>253841</v>
      </c>
      <c r="E50" s="3">
        <v>0.4601456463868823</v>
      </c>
      <c r="F50" s="6">
        <f t="shared" si="6"/>
        <v>137037.1689755074</v>
      </c>
      <c r="G50" s="6">
        <v>29121.7756097561</v>
      </c>
      <c r="H50" s="6">
        <f t="shared" si="7"/>
        <v>166158.9445852635</v>
      </c>
      <c r="I50" s="6">
        <f t="shared" si="8"/>
        <v>226176.42054728398</v>
      </c>
      <c r="K50" s="7">
        <v>128022</v>
      </c>
      <c r="L50" s="3">
        <v>0.613855465234486</v>
      </c>
      <c r="M50" s="6">
        <f t="shared" si="12"/>
        <v>78587.00437024936</v>
      </c>
      <c r="N50" s="6">
        <v>86901.07317073172</v>
      </c>
      <c r="O50" s="6">
        <f t="shared" si="9"/>
        <v>165488.07754098106</v>
      </c>
      <c r="P50" s="6">
        <f t="shared" si="10"/>
        <v>194868.53284095484</v>
      </c>
      <c r="U50" s="8"/>
    </row>
    <row r="51" spans="1:21" ht="15">
      <c r="A51" s="7">
        <v>1841</v>
      </c>
      <c r="B51" s="7"/>
      <c r="C51" s="7"/>
      <c r="D51" s="7">
        <v>263120</v>
      </c>
      <c r="E51" s="3">
        <v>0.47489758592112447</v>
      </c>
      <c r="F51" s="6">
        <f t="shared" si="6"/>
        <v>138164.94719243376</v>
      </c>
      <c r="G51" s="6">
        <v>29499.980487804874</v>
      </c>
      <c r="H51" s="6">
        <f t="shared" si="7"/>
        <v>167664.92768023862</v>
      </c>
      <c r="I51" s="6">
        <f t="shared" si="8"/>
        <v>228226.37257771112</v>
      </c>
      <c r="K51" s="7">
        <v>152762</v>
      </c>
      <c r="L51" s="3">
        <v>0.5885820266589136</v>
      </c>
      <c r="M51" s="6">
        <f t="shared" si="12"/>
        <v>89912.96755646895</v>
      </c>
      <c r="N51" s="6">
        <v>88029.65853658535</v>
      </c>
      <c r="O51" s="6">
        <f t="shared" si="9"/>
        <v>177942.6260930543</v>
      </c>
      <c r="P51" s="6">
        <f t="shared" si="10"/>
        <v>209534.23951663927</v>
      </c>
      <c r="U51" s="8"/>
    </row>
    <row r="52" spans="1:21" ht="15">
      <c r="A52" s="7">
        <v>1842</v>
      </c>
      <c r="B52" s="7"/>
      <c r="C52" s="7"/>
      <c r="D52" s="7">
        <v>231556</v>
      </c>
      <c r="E52" s="3">
        <v>0.44259726924201903</v>
      </c>
      <c r="F52" s="6">
        <f t="shared" si="6"/>
        <v>129069.94672339504</v>
      </c>
      <c r="G52" s="6">
        <v>34416.64390243903</v>
      </c>
      <c r="H52" s="6">
        <f t="shared" si="7"/>
        <v>163486.59062583407</v>
      </c>
      <c r="I52" s="6">
        <f t="shared" si="8"/>
        <v>222538.79842295137</v>
      </c>
      <c r="K52" s="7">
        <v>169063</v>
      </c>
      <c r="L52" s="3">
        <v>0.4794279474502134</v>
      </c>
      <c r="M52" s="6">
        <f t="shared" si="12"/>
        <v>81053.52707977542</v>
      </c>
      <c r="N52" s="6">
        <v>102701.26829268293</v>
      </c>
      <c r="O52" s="6">
        <f t="shared" si="9"/>
        <v>183754.79537245835</v>
      </c>
      <c r="P52" s="6">
        <f t="shared" si="10"/>
        <v>216378.29086420697</v>
      </c>
      <c r="U52" s="8"/>
    </row>
    <row r="53" spans="1:21" ht="15">
      <c r="A53" s="7">
        <v>1843</v>
      </c>
      <c r="B53" s="7"/>
      <c r="C53" s="7"/>
      <c r="D53" s="7">
        <v>176698</v>
      </c>
      <c r="E53" s="3">
        <v>0.46230822602776894</v>
      </c>
      <c r="F53" s="6">
        <f t="shared" si="6"/>
        <v>95009.0610773453</v>
      </c>
      <c r="G53" s="6">
        <v>39144.20487804878</v>
      </c>
      <c r="H53" s="6">
        <f t="shared" si="7"/>
        <v>134153.26595539408</v>
      </c>
      <c r="I53" s="6">
        <f t="shared" si="8"/>
        <v>182610.12414501025</v>
      </c>
      <c r="K53" s="7">
        <v>257986</v>
      </c>
      <c r="L53" s="3">
        <v>0.5642049771431724</v>
      </c>
      <c r="M53" s="6">
        <f t="shared" si="12"/>
        <v>145556.98523325849</v>
      </c>
      <c r="N53" s="6">
        <v>116808.58536585367</v>
      </c>
      <c r="O53" s="6">
        <f t="shared" si="9"/>
        <v>262365.57059911214</v>
      </c>
      <c r="P53" s="6">
        <f t="shared" si="10"/>
        <v>308945.48157384945</v>
      </c>
      <c r="U53" s="8"/>
    </row>
    <row r="54" spans="1:21" ht="15">
      <c r="A54" s="7">
        <v>1844</v>
      </c>
      <c r="B54" s="7"/>
      <c r="C54" s="7"/>
      <c r="D54" s="7">
        <v>173134</v>
      </c>
      <c r="E54" s="3">
        <v>0.40381650412840114</v>
      </c>
      <c r="F54" s="6">
        <f t="shared" si="6"/>
        <v>103219.63337423338</v>
      </c>
      <c r="G54" s="6">
        <v>33849.336585365854</v>
      </c>
      <c r="H54" s="6">
        <f t="shared" si="7"/>
        <v>137068.96995959923</v>
      </c>
      <c r="I54" s="6">
        <f t="shared" si="8"/>
        <v>186578.99561739797</v>
      </c>
      <c r="K54" s="7">
        <v>183618</v>
      </c>
      <c r="L54" s="3">
        <v>0.5363586349898994</v>
      </c>
      <c r="M54" s="6">
        <f t="shared" si="12"/>
        <v>98485.09983957536</v>
      </c>
      <c r="N54" s="6">
        <v>101008.39024390242</v>
      </c>
      <c r="O54" s="6">
        <f t="shared" si="9"/>
        <v>199493.49008347778</v>
      </c>
      <c r="P54" s="6">
        <f t="shared" si="10"/>
        <v>234911.20509428828</v>
      </c>
      <c r="U54" s="8"/>
    </row>
    <row r="55" spans="1:21" ht="15">
      <c r="A55" s="7">
        <v>1845</v>
      </c>
      <c r="B55" s="7"/>
      <c r="C55" s="7"/>
      <c r="D55" s="7">
        <v>261250</v>
      </c>
      <c r="E55" s="3">
        <v>0.31172746839056076</v>
      </c>
      <c r="F55" s="6">
        <f t="shared" si="6"/>
        <v>179811.198882966</v>
      </c>
      <c r="G55" s="6">
        <v>46708.30243902439</v>
      </c>
      <c r="H55" s="6">
        <f t="shared" si="7"/>
        <v>226519.5013219904</v>
      </c>
      <c r="I55" s="6">
        <f t="shared" si="8"/>
        <v>308339.52467044856</v>
      </c>
      <c r="K55" s="7">
        <v>162036</v>
      </c>
      <c r="L55" s="3">
        <v>0.5440909090909091</v>
      </c>
      <c r="M55" s="6">
        <f t="shared" si="12"/>
        <v>88162.31454545454</v>
      </c>
      <c r="N55" s="6">
        <v>139380.2926829268</v>
      </c>
      <c r="O55" s="6">
        <f t="shared" si="9"/>
        <v>227542.60722838136</v>
      </c>
      <c r="P55" s="6">
        <f t="shared" si="10"/>
        <v>267940.1119903629</v>
      </c>
      <c r="U55" s="8"/>
    </row>
    <row r="56" spans="1:21" ht="15">
      <c r="A56" s="7">
        <v>1846</v>
      </c>
      <c r="B56" s="7"/>
      <c r="C56" s="7"/>
      <c r="D56" s="7">
        <v>246230</v>
      </c>
      <c r="E56" s="3">
        <v>0.3543333317088894</v>
      </c>
      <c r="F56" s="6">
        <f t="shared" si="6"/>
        <v>158982.50373332013</v>
      </c>
      <c r="G56" s="6">
        <v>53326.88780487805</v>
      </c>
      <c r="H56" s="6">
        <f t="shared" si="7"/>
        <v>212309.3915381982</v>
      </c>
      <c r="I56" s="6">
        <f t="shared" si="8"/>
        <v>288996.64924171823</v>
      </c>
      <c r="K56" s="7">
        <v>287278</v>
      </c>
      <c r="L56" s="3">
        <v>0.44618181869870277</v>
      </c>
      <c r="M56" s="6">
        <f t="shared" si="12"/>
        <v>128178.22051212593</v>
      </c>
      <c r="N56" s="6">
        <v>159130.53658536586</v>
      </c>
      <c r="O56" s="6">
        <f t="shared" si="9"/>
        <v>287308.75709749176</v>
      </c>
      <c r="P56" s="6">
        <f t="shared" si="10"/>
        <v>338317.03648912045</v>
      </c>
      <c r="U56" s="8"/>
    </row>
    <row r="57" spans="1:21" ht="15">
      <c r="A57" s="7">
        <v>1847</v>
      </c>
      <c r="B57" s="7"/>
      <c r="C57" s="7"/>
      <c r="D57" s="7">
        <v>256563</v>
      </c>
      <c r="E57" s="3">
        <v>0.3316599229512632</v>
      </c>
      <c r="F57" s="6">
        <f t="shared" si="6"/>
        <v>171471.3351878551</v>
      </c>
      <c r="G57" s="6">
        <v>52381.375609756105</v>
      </c>
      <c r="H57" s="6">
        <f t="shared" si="7"/>
        <v>223852.7107976112</v>
      </c>
      <c r="I57" s="6">
        <f t="shared" si="8"/>
        <v>304709.47552287474</v>
      </c>
      <c r="K57" s="7">
        <v>307546</v>
      </c>
      <c r="L57" s="3">
        <v>0.5501568619961327</v>
      </c>
      <c r="M57" s="6">
        <f t="shared" si="12"/>
        <v>169198.54227946262</v>
      </c>
      <c r="N57" s="6">
        <v>156309.07317073172</v>
      </c>
      <c r="O57" s="6">
        <f t="shared" si="9"/>
        <v>325507.61545019434</v>
      </c>
      <c r="P57" s="6">
        <f t="shared" si="10"/>
        <v>383297.65137086174</v>
      </c>
      <c r="U57" s="8"/>
    </row>
    <row r="58" spans="1:21" ht="15">
      <c r="A58" s="7">
        <v>1848</v>
      </c>
      <c r="B58" s="7"/>
      <c r="C58" s="7"/>
      <c r="D58" s="7">
        <v>251603</v>
      </c>
      <c r="E58" s="3">
        <v>0.35196864773184283</v>
      </c>
      <c r="F58" s="6">
        <f t="shared" si="6"/>
        <v>163046.63232472513</v>
      </c>
      <c r="G58" s="6">
        <v>33282.02926829268</v>
      </c>
      <c r="H58" s="6">
        <f t="shared" si="7"/>
        <v>196328.6615930178</v>
      </c>
      <c r="I58" s="6">
        <f t="shared" si="8"/>
        <v>267243.59642981284</v>
      </c>
      <c r="K58" s="7">
        <v>147575</v>
      </c>
      <c r="L58" s="3">
        <v>0.4719379228140852</v>
      </c>
      <c r="M58" s="6">
        <f t="shared" si="12"/>
        <v>69646.23895928862</v>
      </c>
      <c r="N58" s="6">
        <v>99315.51219512195</v>
      </c>
      <c r="O58" s="6">
        <f t="shared" si="9"/>
        <v>168961.75115441057</v>
      </c>
      <c r="P58" s="6">
        <f t="shared" si="10"/>
        <v>198958.91621283078</v>
      </c>
      <c r="U58" s="8"/>
    </row>
    <row r="59" spans="1:21" ht="15">
      <c r="A59" s="7">
        <v>1849</v>
      </c>
      <c r="B59" s="7"/>
      <c r="C59" s="7"/>
      <c r="D59" s="7">
        <v>316443</v>
      </c>
      <c r="E59" s="3">
        <v>0.2971654163196453</v>
      </c>
      <c r="F59" s="6">
        <f t="shared" si="6"/>
        <v>222407.08416356248</v>
      </c>
      <c r="G59" s="6">
        <v>44628.1756097561</v>
      </c>
      <c r="H59" s="6">
        <f t="shared" si="7"/>
        <v>267035.2597733186</v>
      </c>
      <c r="I59" s="6">
        <f t="shared" si="8"/>
        <v>363489.78603707324</v>
      </c>
      <c r="K59" s="7">
        <v>155730</v>
      </c>
      <c r="L59" s="3">
        <v>0.4187071091521122</v>
      </c>
      <c r="M59" s="6">
        <f t="shared" si="12"/>
        <v>65205.25810825843</v>
      </c>
      <c r="N59" s="6">
        <v>133173.07317073172</v>
      </c>
      <c r="O59" s="6">
        <f t="shared" si="9"/>
        <v>198378.33127899014</v>
      </c>
      <c r="P59" s="6">
        <f t="shared" si="10"/>
        <v>233598.0630036663</v>
      </c>
      <c r="U59" s="8"/>
    </row>
    <row r="60" spans="1:21" ht="15">
      <c r="A60" s="7">
        <v>1850</v>
      </c>
      <c r="B60" s="7"/>
      <c r="C60" s="7"/>
      <c r="D60" s="7">
        <v>399489</v>
      </c>
      <c r="E60" s="3">
        <v>0.3041944593983815</v>
      </c>
      <c r="F60" s="6">
        <f t="shared" si="6"/>
        <v>277966.65960939997</v>
      </c>
      <c r="G60" s="6">
        <v>38766</v>
      </c>
      <c r="H60" s="6">
        <f t="shared" si="7"/>
        <v>316732.65960939997</v>
      </c>
      <c r="I60" s="6">
        <f t="shared" si="8"/>
        <v>431138.14546477847</v>
      </c>
      <c r="K60" s="7">
        <v>173682</v>
      </c>
      <c r="L60" s="3">
        <v>0.4361368123633018</v>
      </c>
      <c r="M60" s="6">
        <f t="shared" si="12"/>
        <v>75749.11384488299</v>
      </c>
      <c r="N60" s="6">
        <v>115680</v>
      </c>
      <c r="O60" s="6">
        <f t="shared" si="9"/>
        <v>191429.113844883</v>
      </c>
      <c r="P60" s="6">
        <f t="shared" si="10"/>
        <v>225415.094019439</v>
      </c>
      <c r="U60" s="8"/>
    </row>
    <row r="62" spans="3:8" ht="15">
      <c r="C62" s="9" t="s">
        <v>27</v>
      </c>
      <c r="D62" s="10"/>
      <c r="E62" s="11" t="s">
        <v>25</v>
      </c>
      <c r="F62" s="10"/>
      <c r="G62" s="11" t="s">
        <v>12</v>
      </c>
      <c r="H62" s="12"/>
    </row>
    <row r="63" spans="3:8" ht="15">
      <c r="C63" s="13" t="s">
        <v>28</v>
      </c>
      <c r="D63" s="14"/>
      <c r="E63" s="15" t="s">
        <v>2</v>
      </c>
      <c r="F63" s="15" t="s">
        <v>26</v>
      </c>
      <c r="G63" s="15" t="s">
        <v>2</v>
      </c>
      <c r="H63" s="16" t="s">
        <v>26</v>
      </c>
    </row>
    <row r="64" spans="3:8" ht="15">
      <c r="C64" s="13" t="s">
        <v>6</v>
      </c>
      <c r="D64" s="14"/>
      <c r="E64" s="17">
        <v>217913</v>
      </c>
      <c r="F64" s="17">
        <v>85162</v>
      </c>
      <c r="G64" s="17">
        <v>301380</v>
      </c>
      <c r="H64" s="18">
        <v>206911</v>
      </c>
    </row>
    <row r="65" spans="3:8" ht="15">
      <c r="C65" s="13" t="s">
        <v>29</v>
      </c>
      <c r="D65" s="14"/>
      <c r="E65" s="17">
        <v>221407</v>
      </c>
      <c r="F65" s="17">
        <v>154240</v>
      </c>
      <c r="G65" s="17">
        <v>51688</v>
      </c>
      <c r="H65" s="18">
        <v>40739</v>
      </c>
    </row>
    <row r="66" spans="3:8" ht="15">
      <c r="C66" s="13" t="s">
        <v>30</v>
      </c>
      <c r="D66" s="14"/>
      <c r="E66" s="17">
        <v>99132</v>
      </c>
      <c r="F66" s="17">
        <v>19814</v>
      </c>
      <c r="G66" s="17">
        <v>124444</v>
      </c>
      <c r="H66" s="18">
        <v>38615</v>
      </c>
    </row>
    <row r="67" spans="3:8" ht="15">
      <c r="C67" s="13" t="s">
        <v>31</v>
      </c>
      <c r="D67" s="14"/>
      <c r="E67" s="17">
        <v>1795</v>
      </c>
      <c r="F67" s="17">
        <v>22689</v>
      </c>
      <c r="G67" s="17">
        <v>3086</v>
      </c>
      <c r="H67" s="18">
        <v>5582</v>
      </c>
    </row>
    <row r="68" spans="3:8" ht="15">
      <c r="C68" s="20"/>
      <c r="D68" s="19"/>
      <c r="E68" s="19"/>
      <c r="F68" s="21">
        <f>(F64+F65)/SUM(F64:F67)</f>
        <v>0.8492293503130487</v>
      </c>
      <c r="G68" s="21">
        <f>(G64+G65)/SUM(G64:G67)</f>
        <v>0.7346430904831065</v>
      </c>
      <c r="H68" s="22"/>
    </row>
  </sheetData>
  <mergeCells count="2">
    <mergeCell ref="D4:I4"/>
    <mergeCell ref="K4:P4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Nationale Rekeningen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Horlings</dc:creator>
  <cp:keywords/>
  <dc:description/>
  <cp:lastModifiedBy>JP84</cp:lastModifiedBy>
  <cp:lastPrinted>1997-01-13T19:53:59Z</cp:lastPrinted>
  <dcterms:created xsi:type="dcterms:W3CDTF">1997-01-13T13:39:24Z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